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TI Ceiling" sheetId="1" state="visible" r:id="rId3"/>
    <sheet name="Lists" sheetId="2" state="hidden" r:id="rId4"/>
  </sheets>
  <definedNames>
    <definedName function="false" hidden="false" localSheetId="0" name="_xlnm.Print_Area" vbProcedure="false">'DTI Ceiling'!$A$1:$J$115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<sst xmlns="http://schemas.openxmlformats.org/spreadsheetml/2006/main" count="144" uniqueCount="142">
  <si>
    <t xml:space="preserve">Investor DTI Ceiling Calculator</t>
  </si>
  <si>
    <t xml:space="preserve">Crisp Financial  |  Finance explained. Decisions, supported.  |  Blue figures are yours to change. DTI and serviceability are two different tests. This sheet runs both, separately.</t>
  </si>
  <si>
    <t xml:space="preserve">STEP 1  |  YOUR INCOME, BEFORE ANY RENT</t>
  </si>
  <si>
    <t xml:space="preserve">Borrower 1 gross salary or wages</t>
  </si>
  <si>
    <t xml:space="preserve">Borrower 2 gross salary or wages</t>
  </si>
  <si>
    <t xml:space="preserve">Self-employed assessable income (after addbacks)</t>
  </si>
  <si>
    <t xml:space="preserve">Use the Crisp Addback Worksheet. Your taxable profit is not this number.</t>
  </si>
  <si>
    <t xml:space="preserve">Other regular gross income</t>
  </si>
  <si>
    <t xml:space="preserve">Boarder income, trust distributions, dividends. Lender policy varies.</t>
  </si>
  <si>
    <t xml:space="preserve">Total personal gross income</t>
  </si>
  <si>
    <t xml:space="preserve">STEP 2  |  YOUR CURRENT PROPERTY PORTFOLIO</t>
  </si>
  <si>
    <t xml:space="preserve">Property</t>
  </si>
  <si>
    <t xml:space="preserve">Type</t>
  </si>
  <si>
    <t xml:space="preserve">Value</t>
  </si>
  <si>
    <t xml:space="preserve">Loan balance</t>
  </si>
  <si>
    <t xml:space="preserve">Gross rent p/w</t>
  </si>
  <si>
    <t xml:space="preserve">Gross rent p/a</t>
  </si>
  <si>
    <t xml:space="preserve">LVR</t>
  </si>
  <si>
    <t xml:space="preserve">Property 1</t>
  </si>
  <si>
    <t xml:space="preserve">Property 2</t>
  </si>
  <si>
    <t xml:space="preserve">Portfolio totals</t>
  </si>
  <si>
    <t xml:space="preserve">STEP 3  |  YOUR OTHER DEBT</t>
  </si>
  <si>
    <t xml:space="preserve">Credit card limits (total)</t>
  </si>
  <si>
    <t xml:space="preserve">LIMITS, not balances. An unused $20,000 limit is $20,000 of debt.</t>
  </si>
  <si>
    <t xml:space="preserve">Overdraft facility limits</t>
  </si>
  <si>
    <t xml:space="preserve">Car, personal and BNPL debt</t>
  </si>
  <si>
    <t xml:space="preserve">Revolving and consumer debt</t>
  </si>
  <si>
    <t xml:space="preserve">Student loan balance</t>
  </si>
  <si>
    <t xml:space="preserve">Counts as DTI debt. Its repayment counts separately in serviceability.</t>
  </si>
  <si>
    <t xml:space="preserve">Annual student loan repayments</t>
  </si>
  <si>
    <t xml:space="preserve">Currently 12% of income above the IRD repayment threshold. Check your latest figure.</t>
  </si>
  <si>
    <t xml:space="preserve">Business loans</t>
  </si>
  <si>
    <t xml:space="preserve">EXCLUDED from DTI debt by RBNZ rules. Fully counted in the bank serviceability test.</t>
  </si>
  <si>
    <t xml:space="preserve">Remaining term on business loans (years)</t>
  </si>
  <si>
    <t xml:space="preserve">STEP 4  |  THE PURCHASE YOU ARE TESTING</t>
  </si>
  <si>
    <t xml:space="preserve">Target purchase price</t>
  </si>
  <si>
    <t xml:space="preserve">Expected gross rent per week</t>
  </si>
  <si>
    <t xml:space="preserve">Deposit from cash or released equity</t>
  </si>
  <si>
    <t xml:space="preserve">Is it a new build?</t>
  </si>
  <si>
    <t xml:space="preserve">No</t>
  </si>
  <si>
    <t xml:space="preserve">New builds are exempt from BOTH LVR and DTI restrictions. Serviceability still applies in full.</t>
  </si>
  <si>
    <t xml:space="preserve">New lending required</t>
  </si>
  <si>
    <t xml:space="preserve">THE TWO TESTS ARE NOT THE SAME TEST</t>
  </si>
  <si>
    <t xml:space="preserve">THE DTI TEST</t>
  </si>
  <si>
    <t xml:space="preserve">THE SERVICEABILITY TEST</t>
  </si>
  <si>
    <t xml:space="preserve">What it actually is</t>
  </si>
  <si>
    <t xml:space="preserve">A Reserve Bank speed limit</t>
  </si>
  <si>
    <t xml:space="preserve">The bank’s own credit policy</t>
  </si>
  <si>
    <t xml:space="preserve">What it measures</t>
  </si>
  <si>
    <t xml:space="preserve">A stock of debt against income</t>
  </si>
  <si>
    <t xml:space="preserve">A flow of cash after costs</t>
  </si>
  <si>
    <t xml:space="preserve">Rental income counted at</t>
  </si>
  <si>
    <t xml:space="preserve">100% of gross rent</t>
  </si>
  <si>
    <t xml:space="preserve">Shaded, typically 70% to 80%</t>
  </si>
  <si>
    <t xml:space="preserve">Income basis</t>
  </si>
  <si>
    <t xml:space="preserve">Gross, before tax</t>
  </si>
  <si>
    <t xml:space="preserve">Net of tax</t>
  </si>
  <si>
    <t xml:space="preserve">Existing mortgages</t>
  </si>
  <si>
    <t xml:space="preserve">Counted at their balance</t>
  </si>
  <si>
    <t xml:space="preserve">Re-tested as P&amp;I at the stress rate</t>
  </si>
  <si>
    <t xml:space="preserve">Credit card limits</t>
  </si>
  <si>
    <t xml:space="preserve">The full limit counts as debt</t>
  </si>
  <si>
    <t xml:space="preserve">An assumed monthly repayment</t>
  </si>
  <si>
    <t xml:space="preserve">Student loan</t>
  </si>
  <si>
    <t xml:space="preserve">The balance counts as debt</t>
  </si>
  <si>
    <t xml:space="preserve">The repayment counts</t>
  </si>
  <si>
    <t xml:space="preserve">Excluded entirely</t>
  </si>
  <si>
    <t xml:space="preserve">Fully counted</t>
  </si>
  <si>
    <t xml:space="preserve">Your living expenses</t>
  </si>
  <si>
    <t xml:space="preserve">Ignored completely</t>
  </si>
  <si>
    <t xml:space="preserve">Central to the whole test</t>
  </si>
  <si>
    <t xml:space="preserve">Who it applies to</t>
  </si>
  <si>
    <t xml:space="preserve">Bank lending only</t>
  </si>
  <si>
    <t xml:space="preserve">Every lender, banks and non-banks</t>
  </si>
  <si>
    <t xml:space="preserve">You fail it when</t>
  </si>
  <si>
    <t xml:space="preserve">Your debt is too big for your income</t>
  </si>
  <si>
    <t xml:space="preserve">Your cash flow is too thin</t>
  </si>
  <si>
    <t xml:space="preserve">CEILING 1  |  THE DTI TEST  (gross rent, gross income, no expenses)</t>
  </si>
  <si>
    <t xml:space="preserve">DTI income (personal + ALL gross rent)</t>
  </si>
  <si>
    <t xml:space="preserve">Includes the new property’s gross rent. This is how the Reserve Bank worked example does it.</t>
  </si>
  <si>
    <t xml:space="preserve">DTI debt today (excl. business loans)</t>
  </si>
  <si>
    <t xml:space="preserve">DTI threshold (7 investor, 6 owner-occupier)</t>
  </si>
  <si>
    <t xml:space="preserve">Above this is high-DTI. Banks may only write a limited share of new lending above it.</t>
  </si>
  <si>
    <t xml:space="preserve">MAX NEW LENDING under the DTI test</t>
  </si>
  <si>
    <t xml:space="preserve">Threshold x (income + all gross rent) - existing debt. New builds are exempt.</t>
  </si>
  <si>
    <t xml:space="preserve">Your DTI ratio if this deal proceeds</t>
  </si>
  <si>
    <t xml:space="preserve">CEILING 2  |  THE LVR TEST  (how big a loan the security supports)</t>
  </si>
  <si>
    <t xml:space="preserve">Maximum LVR for this purchase</t>
  </si>
  <si>
    <t xml:space="preserve">Investor lending above 70% LVR is high-LVR. Banks may write only a limited share above it.</t>
  </si>
  <si>
    <t xml:space="preserve">MAX NEW LENDING under the LVR test</t>
  </si>
  <si>
    <t xml:space="preserve">Deposit needed to satisfy LVR</t>
  </si>
  <si>
    <t xml:space="preserve">CEILING 3  |  THE SERVICEABILITY TEST  (shaded rent, after tax, after living costs)</t>
  </si>
  <si>
    <t xml:space="preserve">Rental shading applied by the lender</t>
  </si>
  <si>
    <t xml:space="preserve">Typically 70% to 80%. Note the DTI test above used 100%. Same rent, two different figures.</t>
  </si>
  <si>
    <t xml:space="preserve">Income net-of-tax factor</t>
  </si>
  <si>
    <t xml:space="preserve">Serviceability is assessed from after-tax income. DTI is not.</t>
  </si>
  <si>
    <t xml:space="preserve">Lender test (stress) interest rate</t>
  </si>
  <si>
    <t xml:space="preserve">Not the rate you pay. Lenders test well above market.</t>
  </si>
  <si>
    <t xml:space="preserve">Assessment term (years)</t>
  </si>
  <si>
    <t xml:space="preserve">Interest-only lending is still assessed on principal and interest.</t>
  </si>
  <si>
    <t xml:space="preserve">Assumed monthly repayment on consumer debt</t>
  </si>
  <si>
    <t xml:space="preserve">A common lender assumption is around 3% of the limit per month.</t>
  </si>
  <si>
    <t xml:space="preserve">Annual household living expenses</t>
  </si>
  <si>
    <t xml:space="preserve">Lenders use your declared expenses or their benchmark, whichever is higher.</t>
  </si>
  <si>
    <t xml:space="preserve">Shaded rental income (portfolio + new)</t>
  </si>
  <si>
    <t xml:space="preserve">Net assessed income</t>
  </si>
  <si>
    <t xml:space="preserve">LESS: consumer debt repayments</t>
  </si>
  <si>
    <t xml:space="preserve">LESS: student loan repayments</t>
  </si>
  <si>
    <t xml:space="preserve">LESS: business loan servicing</t>
  </si>
  <si>
    <t xml:space="preserve">Excluded from DTI. Never excluded from serviceability.</t>
  </si>
  <si>
    <t xml:space="preserve">LESS: living expenses</t>
  </si>
  <si>
    <t xml:space="preserve">Cash available to service mortgage debt</t>
  </si>
  <si>
    <t xml:space="preserve">Total mortgage debt that cash supports</t>
  </si>
  <si>
    <t xml:space="preserve">Back-solved from the surplus at the test rate. This is the number the bank really cares about.</t>
  </si>
  <si>
    <t xml:space="preserve">LESS: mortgage debt you already carry</t>
  </si>
  <si>
    <t xml:space="preserve">MAX NEW LENDING under serviceability</t>
  </si>
  <si>
    <t xml:space="preserve">If this is zero, your existing portfolio already absorbs all your servicing capacity.</t>
  </si>
  <si>
    <t xml:space="preserve">P&amp;I on all mortgage debt if this deal proceeds</t>
  </si>
  <si>
    <t xml:space="preserve">Annual surplus / (deficit) on this deal</t>
  </si>
  <si>
    <t xml:space="preserve">THE BINDING CEILING  |  THE LOWEST OF THE THREE IS THE ONE THAT STOPS YOU</t>
  </si>
  <si>
    <t xml:space="preserve">DTI ceiling</t>
  </si>
  <si>
    <t xml:space="preserve">LVR ceiling</t>
  </si>
  <si>
    <t xml:space="preserve">Serviceability ceiling</t>
  </si>
  <si>
    <t xml:space="preserve">Your true maximum new lending</t>
  </si>
  <si>
    <t xml:space="preserve">The lowest ceiling wins. Everything above it is theoretical.</t>
  </si>
  <si>
    <t xml:space="preserve">Which ceiling binds</t>
  </si>
  <si>
    <t xml:space="preserve">Maximum purchase price at this deposit</t>
  </si>
  <si>
    <t xml:space="preserve">Gap between DTI and serviceability ceilings</t>
  </si>
  <si>
    <t xml:space="preserve">A large positive gap means DTI is not your problem. Online DTI calculators will tell you a comfortable lie.</t>
  </si>
  <si>
    <t xml:space="preserve">WHAT SITS OUTSIDE THE DTI RULES ALTOGETHER</t>
  </si>
  <si>
    <t xml:space="preserve">•  Non-bank lenders. The DTI rules apply to bank lending only. Serviceability still applies everywhere.</t>
  </si>
  <si>
    <t xml:space="preserve">•  New builds, and homes bought from the developer within 6 months of completion.</t>
  </si>
  <si>
    <t xml:space="preserve">•  Kāinga Ora loans, including First Home Loans.</t>
  </si>
  <si>
    <t xml:space="preserve">•  Refinancing where the new loan does not exceed the original.</t>
  </si>
  <si>
    <t xml:space="preserve">•  Portability, where you move a loan to a new property without increasing it.</t>
  </si>
  <si>
    <t xml:space="preserve">•  Bridging finance, and property remediation such as fixing a leaky home.</t>
  </si>
  <si>
    <t xml:space="preserve">•  Business loans are excluded from the DEBT side of DTI, but never from serviceability.</t>
  </si>
  <si>
    <t xml:space="preserve">If serviceability is your binding ceiling, no amount of equity will move it. Send this sheet to Crisp Financial and we will tell you which lender, bank or non-bank, reads your portfolio differently. crispfinancial.co.nz</t>
  </si>
  <si>
    <t xml:space="preserve">Disclosure: Crisp Financial provides financial advice under the Link Financial Group FAP licence (FSP1012114). This calculator is a general estimation tool. It is not personalised financial advice, not tax advice, and not a lending decision or pre-approval. The serviceability model is a simplified approximation. Real lender models use household expenditure benchmarks, individual debt amortisation schedules, their own tax treatment and their own shading and test rates, and will produce different figures. Shading percentages, test rates and expense benchmarks vary by lender and change without notice. DTI thresholds, speed limits and exemptions are set by the Reserve Bank of New Zealand and are current as at mid-2026; refer to rbnz.govt.nz for the authoritative position. LVR settings are also set by the Reserve Bank and were last adjusted in December 2025. Confirm your income figures with your accountant before relying on them.</t>
  </si>
  <si>
    <t xml:space="preserve">Owner-occupied</t>
  </si>
  <si>
    <t xml:space="preserve">Yes</t>
  </si>
  <si>
    <t xml:space="preserve">Rental</t>
  </si>
</sst>
</file>

<file path=xl/styles.xml><?xml version="1.0" encoding="utf-8"?>
<styleSheet xmlns="http://schemas.openxmlformats.org/spreadsheetml/2006/main">
  <numFmts count="6">
    <numFmt numFmtId="164" formatCode="General"/>
    <numFmt numFmtId="165" formatCode="\$#,##0;&quot;($&quot;#,##0\);\-"/>
    <numFmt numFmtId="166" formatCode="0.0%"/>
    <numFmt numFmtId="167" formatCode="0"/>
    <numFmt numFmtId="168" formatCode="0.0"/>
    <numFmt numFmtId="169" formatCode="0.00\x"/>
  </numFmts>
  <fonts count="21">
    <font>
      <sz val="11"/>
      <color theme="1"/>
      <name val="Calibri"/>
      <family val="2"/>
      <charset val="1"/>
    </font>
    <font>
      <sz val="10"/>
      <name val="Arial"/>
      <family val="0"/>
    </font>
    <font>
      <sz val="10"/>
      <name val="Arial"/>
      <family val="0"/>
    </font>
    <font>
      <sz val="10"/>
      <name val="Arial"/>
      <family val="0"/>
    </font>
    <font>
      <b val="true"/>
      <sz val="17"/>
      <color rgb="FFFFFFFF"/>
      <name val="Arial"/>
      <family val="0"/>
      <charset val="1"/>
    </font>
    <font>
      <sz val="9.5"/>
      <color rgb="FFE4ECE6"/>
      <name val="Arial"/>
      <family val="0"/>
      <charset val="1"/>
    </font>
    <font>
      <b val="true"/>
      <sz val="10.5"/>
      <color rgb="FFFFFFFF"/>
      <name val="Arial"/>
      <family val="0"/>
      <charset val="1"/>
    </font>
    <font>
      <sz val="10"/>
      <color rgb="FF2B2B2B"/>
      <name val="Arial"/>
      <family val="0"/>
      <charset val="1"/>
    </font>
    <font>
      <b val="true"/>
      <sz val="10"/>
      <color rgb="FF0000FF"/>
      <name val="Arial"/>
      <family val="0"/>
      <charset val="1"/>
    </font>
    <font>
      <i val="true"/>
      <sz val="8.5"/>
      <color rgb="FF2B2B2B"/>
      <name val="Arial"/>
      <family val="0"/>
      <charset val="1"/>
    </font>
    <font>
      <b val="true"/>
      <sz val="10"/>
      <color rgb="FF1F3D2B"/>
      <name val="Arial"/>
      <family val="0"/>
      <charset val="1"/>
    </font>
    <font>
      <b val="true"/>
      <sz val="11"/>
      <color rgb="FF1F3D2B"/>
      <name val="Arial"/>
      <family val="0"/>
      <charset val="1"/>
    </font>
    <font>
      <b val="true"/>
      <sz val="9"/>
      <color rgb="FFFFFFFF"/>
      <name val="Arial"/>
      <family val="0"/>
      <charset val="1"/>
    </font>
    <font>
      <i val="true"/>
      <sz val="10"/>
      <color rgb="FF7A5418"/>
      <name val="Arial"/>
      <family val="0"/>
      <charset val="1"/>
    </font>
    <font>
      <b val="true"/>
      <sz val="9"/>
      <color rgb="FF1F3D2B"/>
      <name val="Arial"/>
      <family val="0"/>
      <charset val="1"/>
    </font>
    <font>
      <sz val="9"/>
      <color rgb="FF2B2B2B"/>
      <name val="Arial"/>
      <family val="0"/>
      <charset val="1"/>
    </font>
    <font>
      <b val="true"/>
      <sz val="14"/>
      <color rgb="FF1F3D2B"/>
      <name val="Arial"/>
      <family val="0"/>
      <charset val="1"/>
    </font>
    <font>
      <b val="true"/>
      <sz val="10.5"/>
      <color rgb="FF1F3D2B"/>
      <name val="Arial"/>
      <family val="0"/>
      <charset val="1"/>
    </font>
    <font>
      <b val="true"/>
      <sz val="9.5"/>
      <color rgb="FF7A5418"/>
      <name val="Arial"/>
      <family val="0"/>
      <charset val="1"/>
    </font>
    <font>
      <b val="true"/>
      <sz val="10"/>
      <color rgb="FFFFFFFF"/>
      <name val="Arial"/>
      <family val="0"/>
      <charset val="1"/>
    </font>
    <font>
      <sz val="8"/>
      <color rgb="FF2B2B2B"/>
      <name val="Arial"/>
      <family val="0"/>
      <charset val="1"/>
    </font>
  </fonts>
  <fills count="7">
    <fill>
      <patternFill patternType="none"/>
    </fill>
    <fill>
      <patternFill patternType="gray125"/>
    </fill>
    <fill>
      <patternFill patternType="solid">
        <fgColor rgb="FF1F3D2B"/>
        <bgColor rgb="FF2B2B2B"/>
      </patternFill>
    </fill>
    <fill>
      <patternFill patternType="solid">
        <fgColor rgb="FFFFFFCC"/>
        <bgColor rgb="FFF5EDDF"/>
      </patternFill>
    </fill>
    <fill>
      <patternFill patternType="solid">
        <fgColor rgb="FFE4ECE6"/>
        <bgColor rgb="FFE2E9F0"/>
      </patternFill>
    </fill>
    <fill>
      <patternFill patternType="solid">
        <fgColor rgb="FFF5EDDF"/>
        <bgColor rgb="FFE4ECE6"/>
      </patternFill>
    </fill>
    <fill>
      <patternFill patternType="solid">
        <fgColor rgb="FFE2E9F0"/>
        <bgColor rgb="FFE4ECE6"/>
      </patternFill>
    </fill>
  </fills>
  <borders count="4">
    <border diagonalUp="false" diagonalDown="false">
      <left/>
      <right/>
      <top/>
      <bottom/>
      <diagonal/>
    </border>
    <border diagonalUp="false" diagonalDown="false">
      <left style="thin">
        <color rgb="FF8FAF9A"/>
      </left>
      <right style="thin">
        <color rgb="FF8FAF9A"/>
      </right>
      <top style="thin">
        <color rgb="FF8FAF9A"/>
      </top>
      <bottom style="thin">
        <color rgb="FF8FAF9A"/>
      </bottom>
      <diagonal/>
    </border>
    <border diagonalUp="false" diagonalDown="false">
      <left style="thin">
        <color rgb="FF8FAF9A"/>
      </left>
      <right/>
      <top style="thin">
        <color rgb="FF8FAF9A"/>
      </top>
      <bottom style="thin">
        <color rgb="FF8FAF9A"/>
      </bottom>
      <diagonal/>
    </border>
    <border diagonalUp="false" diagonalDown="false">
      <left style="thin">
        <color rgb="FF8FAF9A"/>
      </left>
      <right/>
      <top style="thin">
        <color rgb="FF8FAF9A"/>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left" vertical="center" textRotation="0" wrapText="false" indent="1"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8" fillId="3" borderId="1"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5" fontId="11" fillId="4" borderId="1" xfId="0" applyFont="true" applyBorder="true" applyAlignment="true" applyProtection="false">
      <alignment horizontal="right" vertical="bottom" textRotation="0" wrapText="false" indent="0" shrinkToFit="false"/>
      <protection locked="true" hidden="false"/>
    </xf>
    <xf numFmtId="164" fontId="12" fillId="2" borderId="0" xfId="0" applyFont="true" applyBorder="false" applyAlignment="true" applyProtection="false">
      <alignment horizontal="left" vertical="bottom" textRotation="0" wrapText="false" indent="1" shrinkToFit="false"/>
      <protection locked="true" hidden="false"/>
    </xf>
    <xf numFmtId="164" fontId="12" fillId="2" borderId="0" xfId="0" applyFont="true" applyBorder="false" applyAlignment="true" applyProtection="false">
      <alignment horizontal="center" vertical="bottom"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right"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true" applyProtection="false">
      <alignment horizontal="center" vertical="bottom" textRotation="0" wrapText="false" indent="0" shrinkToFit="false"/>
      <protection locked="true" hidden="false"/>
    </xf>
    <xf numFmtId="166" fontId="11" fillId="4"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1" fillId="0" borderId="1" xfId="0" applyFont="true" applyBorder="true" applyAlignment="true" applyProtection="false">
      <alignment horizontal="right"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8" fillId="5" borderId="1" xfId="0" applyFont="true" applyBorder="true" applyAlignment="true" applyProtection="false">
      <alignment horizontal="right" vertical="bottom" textRotation="0" wrapText="false" indent="0" shrinkToFit="false"/>
      <protection locked="true" hidden="false"/>
    </xf>
    <xf numFmtId="167" fontId="8" fillId="3" borderId="1" xfId="0" applyFont="true" applyBorder="true" applyAlignment="true" applyProtection="false">
      <alignment horizontal="right"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left" vertical="center" textRotation="0" wrapText="false" indent="1" shrinkToFit="false"/>
      <protection locked="true" hidden="false"/>
    </xf>
    <xf numFmtId="164" fontId="15" fillId="6" borderId="2" xfId="0" applyFont="true" applyBorder="true" applyAlignment="true" applyProtection="false">
      <alignment horizontal="left" vertical="center" textRotation="0" wrapText="false" indent="1" shrinkToFit="false"/>
      <protection locked="true" hidden="false"/>
    </xf>
    <xf numFmtId="164" fontId="15" fillId="5" borderId="2" xfId="0" applyFont="true" applyBorder="true" applyAlignment="true" applyProtection="false">
      <alignment horizontal="left" vertical="center" textRotation="0" wrapText="false" indent="1" shrinkToFit="false"/>
      <protection locked="true" hidden="false"/>
    </xf>
    <xf numFmtId="165" fontId="7" fillId="0" borderId="1" xfId="0" applyFont="true" applyBorder="true" applyAlignment="true" applyProtection="false">
      <alignment horizontal="right" vertical="bottom" textRotation="0" wrapText="false" indent="0" shrinkToFit="false"/>
      <protection locked="true" hidden="false"/>
    </xf>
    <xf numFmtId="168" fontId="8" fillId="3" borderId="1" xfId="0" applyFont="true" applyBorder="true" applyAlignment="true" applyProtection="false">
      <alignment horizontal="right"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5" fontId="16" fillId="6" borderId="1" xfId="0" applyFont="true" applyBorder="true" applyAlignment="true" applyProtection="false">
      <alignment horizontal="right" vertical="bottom" textRotation="0" wrapText="false" indent="0" shrinkToFit="false"/>
      <protection locked="true" hidden="false"/>
    </xf>
    <xf numFmtId="169" fontId="11" fillId="0" borderId="1" xfId="0" applyFont="true" applyBorder="true" applyAlignment="true" applyProtection="false">
      <alignment horizontal="right" vertical="bottom" textRotation="0" wrapText="false" indent="0" shrinkToFit="false"/>
      <protection locked="true" hidden="false"/>
    </xf>
    <xf numFmtId="166" fontId="8" fillId="3" borderId="1" xfId="0" applyFont="true" applyBorder="true" applyAlignment="true" applyProtection="false">
      <alignment horizontal="right" vertical="bottom" textRotation="0" wrapText="false" indent="0" shrinkToFit="false"/>
      <protection locked="true" hidden="false"/>
    </xf>
    <xf numFmtId="164" fontId="10" fillId="5" borderId="0" xfId="0" applyFont="true" applyBorder="false" applyAlignment="false" applyProtection="false">
      <alignment horizontal="general" vertical="bottom" textRotation="0" wrapText="false" indent="0" shrinkToFit="false"/>
      <protection locked="true" hidden="false"/>
    </xf>
    <xf numFmtId="165" fontId="16" fillId="5" borderId="1" xfId="0" applyFont="true" applyBorder="true" applyAlignment="true" applyProtection="false">
      <alignment horizontal="right" vertical="bottom" textRotation="0" wrapText="false" indent="0" shrinkToFit="false"/>
      <protection locked="true" hidden="false"/>
    </xf>
    <xf numFmtId="165" fontId="16" fillId="4" borderId="1" xfId="0" applyFont="true" applyBorder="true" applyAlignment="true" applyProtection="false">
      <alignment horizontal="right" vertical="bottom" textRotation="0" wrapText="false" indent="0" shrinkToFit="false"/>
      <protection locked="true" hidden="false"/>
    </xf>
    <xf numFmtId="164" fontId="11" fillId="4" borderId="1" xfId="0" applyFont="true" applyBorder="true" applyAlignment="true" applyProtection="false">
      <alignment horizontal="center" vertical="bottom" textRotation="0" wrapText="false" indent="0" shrinkToFit="false"/>
      <protection locked="true" hidden="false"/>
    </xf>
    <xf numFmtId="164" fontId="17" fillId="4" borderId="3" xfId="0" applyFont="true" applyBorder="true" applyAlignment="true" applyProtection="false">
      <alignment horizontal="left" vertical="center" textRotation="0" wrapText="true" indent="1" shrinkToFit="false"/>
      <protection locked="true" hidden="false"/>
    </xf>
    <xf numFmtId="164" fontId="18" fillId="5"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center" textRotation="0" wrapText="false" indent="1" shrinkToFit="false"/>
      <protection locked="true" hidden="false"/>
    </xf>
    <xf numFmtId="164" fontId="19" fillId="2" borderId="0" xfId="0" applyFont="true" applyBorder="true" applyAlignment="true" applyProtection="false">
      <alignment horizontal="left" vertical="center" textRotation="0" wrapText="true" indent="1" shrinkToFit="false"/>
      <protection locked="true" hidden="false"/>
    </xf>
    <xf numFmtId="164" fontId="20"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4ECE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9F0"/>
      <rgbColor rgb="FFF5EDDF"/>
      <rgbColor rgb="FFFFFF99"/>
      <rgbColor rgb="FF99CCFF"/>
      <rgbColor rgb="FFFF99CC"/>
      <rgbColor rgb="FFCC99FF"/>
      <rgbColor rgb="FFFFCC99"/>
      <rgbColor rgb="FF3366FF"/>
      <rgbColor rgb="FF33CCCC"/>
      <rgbColor rgb="FF99CC00"/>
      <rgbColor rgb="FFFFCC00"/>
      <rgbColor rgb="FFFF9900"/>
      <rgbColor rgb="FFFF6600"/>
      <rgbColor rgb="FF666699"/>
      <rgbColor rgb="FF8FAF9A"/>
      <rgbColor rgb="FF003366"/>
      <rgbColor rgb="FF339966"/>
      <rgbColor rgb="FF003300"/>
      <rgbColor rgb="FF1F3D2B"/>
      <rgbColor rgb="FF7A5418"/>
      <rgbColor rgb="FF993366"/>
      <rgbColor rgb="FF333399"/>
      <rgbColor rgb="FF2B2B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11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3" min="3" style="0" width="15"/>
    <col collapsed="false" customWidth="true" hidden="false" outlineLevel="0" max="4" min="4" style="0" width="14"/>
    <col collapsed="false" customWidth="true" hidden="false" outlineLevel="0" max="5" min="5" style="0" width="15"/>
    <col collapsed="false" customWidth="true" hidden="false" outlineLevel="0" max="6" min="6" style="0" width="13"/>
    <col collapsed="false" customWidth="true" hidden="false" outlineLevel="0" max="7" min="7" style="0" width="14"/>
    <col collapsed="false" customWidth="true" hidden="false" outlineLevel="0" max="8" min="8" style="0" width="11"/>
    <col collapsed="false" customWidth="true" hidden="false" outlineLevel="0" max="9" min="9" style="0" width="2"/>
    <col collapsed="false" customWidth="true" hidden="false" outlineLevel="0" max="10" min="10" style="0" width="46"/>
  </cols>
  <sheetData>
    <row r="1" customFormat="false" ht="24" hidden="false" customHeight="true" outlineLevel="0" collapsed="false">
      <c r="A1" s="1" t="s">
        <v>0</v>
      </c>
      <c r="B1" s="1"/>
      <c r="C1" s="1"/>
      <c r="D1" s="1"/>
      <c r="E1" s="1"/>
      <c r="F1" s="1"/>
      <c r="G1" s="1"/>
      <c r="H1" s="1"/>
      <c r="I1" s="1"/>
      <c r="J1" s="1"/>
    </row>
    <row r="2" customFormat="false" ht="24" hidden="false" customHeight="true" outlineLevel="0" collapsed="false">
      <c r="A2" s="1"/>
      <c r="B2" s="1"/>
      <c r="C2" s="1"/>
      <c r="D2" s="1"/>
      <c r="E2" s="1"/>
      <c r="F2" s="1"/>
      <c r="G2" s="1"/>
      <c r="H2" s="1"/>
      <c r="I2" s="1"/>
      <c r="J2" s="1"/>
    </row>
    <row r="3" customFormat="false" ht="16.5" hidden="false" customHeight="true" outlineLevel="0" collapsed="false">
      <c r="A3" s="2" t="s">
        <v>1</v>
      </c>
      <c r="B3" s="2"/>
      <c r="C3" s="2"/>
      <c r="D3" s="2"/>
      <c r="E3" s="2"/>
      <c r="F3" s="2"/>
      <c r="G3" s="2"/>
      <c r="H3" s="2"/>
      <c r="I3" s="2"/>
      <c r="J3" s="2"/>
    </row>
    <row r="5" customFormat="false" ht="18" hidden="false" customHeight="true" outlineLevel="0" collapsed="false">
      <c r="A5" s="3" t="s">
        <v>2</v>
      </c>
      <c r="B5" s="3"/>
      <c r="C5" s="3"/>
      <c r="D5" s="3"/>
      <c r="E5" s="3"/>
      <c r="F5" s="3"/>
      <c r="G5" s="3"/>
      <c r="H5" s="3"/>
      <c r="I5" s="3"/>
      <c r="J5" s="3"/>
    </row>
    <row r="6" customFormat="false" ht="15" hidden="false" customHeight="false" outlineLevel="0" collapsed="false">
      <c r="B6" s="4" t="s">
        <v>3</v>
      </c>
      <c r="C6" s="5" t="n">
        <v>0</v>
      </c>
    </row>
    <row r="7" customFormat="false" ht="15" hidden="false" customHeight="false" outlineLevel="0" collapsed="false">
      <c r="B7" s="4" t="s">
        <v>4</v>
      </c>
      <c r="C7" s="5" t="n">
        <v>0</v>
      </c>
    </row>
    <row r="8" customFormat="false" ht="25.5" hidden="false" customHeight="true" outlineLevel="0" collapsed="false">
      <c r="B8" s="4" t="s">
        <v>5</v>
      </c>
      <c r="C8" s="5" t="n">
        <v>0</v>
      </c>
      <c r="J8" s="6" t="s">
        <v>6</v>
      </c>
    </row>
    <row r="9" customFormat="false" ht="25.5" hidden="false" customHeight="true" outlineLevel="0" collapsed="false">
      <c r="B9" s="4" t="s">
        <v>7</v>
      </c>
      <c r="C9" s="5" t="n">
        <v>0</v>
      </c>
      <c r="J9" s="6" t="s">
        <v>8</v>
      </c>
    </row>
    <row r="10" customFormat="false" ht="15" hidden="false" customHeight="false" outlineLevel="0" collapsed="false">
      <c r="B10" s="7" t="s">
        <v>9</v>
      </c>
      <c r="C10" s="8" t="n">
        <f aca="false">SUM(C6:C9)</f>
        <v>0</v>
      </c>
    </row>
    <row r="12" customFormat="false" ht="18" hidden="false" customHeight="true" outlineLevel="0" collapsed="false">
      <c r="A12" s="3" t="s">
        <v>10</v>
      </c>
      <c r="B12" s="3"/>
      <c r="C12" s="3"/>
      <c r="D12" s="3"/>
      <c r="E12" s="3"/>
      <c r="F12" s="3"/>
      <c r="G12" s="3"/>
      <c r="H12" s="3"/>
      <c r="I12" s="3"/>
      <c r="J12" s="3"/>
    </row>
    <row r="13" customFormat="false" ht="15.75" hidden="false" customHeight="true" outlineLevel="0" collapsed="false">
      <c r="B13" s="9" t="s">
        <v>11</v>
      </c>
      <c r="C13" s="10" t="s">
        <v>12</v>
      </c>
      <c r="D13" s="10" t="s">
        <v>13</v>
      </c>
      <c r="E13" s="10" t="s">
        <v>14</v>
      </c>
      <c r="F13" s="10" t="s">
        <v>15</v>
      </c>
      <c r="G13" s="10" t="s">
        <v>16</v>
      </c>
      <c r="H13" s="10" t="s">
        <v>17</v>
      </c>
    </row>
    <row r="14" customFormat="false" ht="15" hidden="false" customHeight="false" outlineLevel="0" collapsed="false">
      <c r="B14" s="11" t="s">
        <v>18</v>
      </c>
      <c r="C14" s="12"/>
      <c r="D14" s="5"/>
      <c r="E14" s="5"/>
      <c r="F14" s="5"/>
      <c r="G14" s="13" t="n">
        <f aca="false">IF(F14="",0,F14*52)</f>
        <v>0</v>
      </c>
      <c r="H14" s="14" t="str">
        <f aca="false">IF(N(D14)=0,"",E14/D14)</f>
        <v/>
      </c>
    </row>
    <row r="15" customFormat="false" ht="15" hidden="false" customHeight="false" outlineLevel="0" collapsed="false">
      <c r="B15" s="11" t="s">
        <v>19</v>
      </c>
      <c r="C15" s="12"/>
      <c r="D15" s="5"/>
      <c r="E15" s="5"/>
      <c r="F15" s="5"/>
      <c r="G15" s="13" t="n">
        <f aca="false">IF(F15="",0,F15*52)</f>
        <v>0</v>
      </c>
      <c r="H15" s="14" t="str">
        <f aca="false">IF(N(D15)=0,"",E15/D15)</f>
        <v/>
      </c>
    </row>
    <row r="16" customFormat="false" ht="15" hidden="false" customHeight="false" outlineLevel="0" collapsed="false">
      <c r="B16" s="11"/>
      <c r="C16" s="12"/>
      <c r="D16" s="5"/>
      <c r="E16" s="5"/>
      <c r="F16" s="5"/>
      <c r="G16" s="13" t="n">
        <f aca="false">IF(F16="",0,F16*52)</f>
        <v>0</v>
      </c>
      <c r="H16" s="14" t="str">
        <f aca="false">IF(N(D16)=0,"",E16/D16)</f>
        <v/>
      </c>
    </row>
    <row r="17" customFormat="false" ht="15" hidden="false" customHeight="false" outlineLevel="0" collapsed="false">
      <c r="B17" s="11"/>
      <c r="C17" s="12"/>
      <c r="D17" s="5"/>
      <c r="E17" s="5"/>
      <c r="F17" s="5"/>
      <c r="G17" s="13" t="n">
        <f aca="false">IF(F17="",0,F17*52)</f>
        <v>0</v>
      </c>
      <c r="H17" s="14" t="str">
        <f aca="false">IF(N(D17)=0,"",E17/D17)</f>
        <v/>
      </c>
    </row>
    <row r="18" customFormat="false" ht="15" hidden="false" customHeight="false" outlineLevel="0" collapsed="false">
      <c r="B18" s="11"/>
      <c r="C18" s="12"/>
      <c r="D18" s="5"/>
      <c r="E18" s="5"/>
      <c r="F18" s="5"/>
      <c r="G18" s="13" t="n">
        <f aca="false">IF(F18="",0,F18*52)</f>
        <v>0</v>
      </c>
      <c r="H18" s="14" t="str">
        <f aca="false">IF(N(D18)=0,"",E18/D18)</f>
        <v/>
      </c>
    </row>
    <row r="19" customFormat="false" ht="15" hidden="false" customHeight="false" outlineLevel="0" collapsed="false">
      <c r="B19" s="11"/>
      <c r="C19" s="12"/>
      <c r="D19" s="5"/>
      <c r="E19" s="5"/>
      <c r="F19" s="5"/>
      <c r="G19" s="13" t="n">
        <f aca="false">IF(F19="",0,F19*52)</f>
        <v>0</v>
      </c>
      <c r="H19" s="14" t="str">
        <f aca="false">IF(N(D19)=0,"",E19/D19)</f>
        <v/>
      </c>
    </row>
    <row r="20" customFormat="false" ht="15" hidden="false" customHeight="false" outlineLevel="0" collapsed="false">
      <c r="B20" s="11"/>
      <c r="C20" s="12"/>
      <c r="D20" s="5"/>
      <c r="E20" s="5"/>
      <c r="F20" s="5"/>
      <c r="G20" s="13" t="n">
        <f aca="false">IF(F20="",0,F20*52)</f>
        <v>0</v>
      </c>
      <c r="H20" s="14" t="str">
        <f aca="false">IF(N(D20)=0,"",E20/D20)</f>
        <v/>
      </c>
    </row>
    <row r="21" customFormat="false" ht="15" hidden="false" customHeight="false" outlineLevel="0" collapsed="false">
      <c r="B21" s="11"/>
      <c r="C21" s="12"/>
      <c r="D21" s="5"/>
      <c r="E21" s="5"/>
      <c r="F21" s="5"/>
      <c r="G21" s="13" t="n">
        <f aca="false">IF(F21="",0,F21*52)</f>
        <v>0</v>
      </c>
      <c r="H21" s="14" t="str">
        <f aca="false">IF(N(D21)=0,"",E21/D21)</f>
        <v/>
      </c>
    </row>
    <row r="22" customFormat="false" ht="15" hidden="false" customHeight="false" outlineLevel="0" collapsed="false">
      <c r="B22" s="7" t="s">
        <v>20</v>
      </c>
      <c r="D22" s="8" t="n">
        <f aca="false">SUM(D14:D21)</f>
        <v>0</v>
      </c>
      <c r="E22" s="8" t="n">
        <f aca="false">SUM(E14:E21)</f>
        <v>0</v>
      </c>
      <c r="F22" s="8" t="n">
        <f aca="false">SUM(F14:F21)</f>
        <v>0</v>
      </c>
      <c r="G22" s="8" t="n">
        <f aca="false">SUM(G14:G21)</f>
        <v>0</v>
      </c>
      <c r="H22" s="15" t="str">
        <f aca="false">IF(D22=0,"",E22/D22)</f>
        <v/>
      </c>
    </row>
    <row r="24" customFormat="false" ht="18" hidden="false" customHeight="true" outlineLevel="0" collapsed="false">
      <c r="A24" s="3" t="s">
        <v>21</v>
      </c>
      <c r="B24" s="3"/>
      <c r="C24" s="3"/>
      <c r="D24" s="3"/>
      <c r="E24" s="3"/>
      <c r="F24" s="3"/>
      <c r="G24" s="3"/>
      <c r="H24" s="3"/>
      <c r="I24" s="3"/>
      <c r="J24" s="3"/>
    </row>
    <row r="25" customFormat="false" ht="25.5" hidden="false" customHeight="true" outlineLevel="0" collapsed="false">
      <c r="B25" s="4" t="s">
        <v>22</v>
      </c>
      <c r="C25" s="5" t="n">
        <v>0</v>
      </c>
      <c r="J25" s="6" t="s">
        <v>23</v>
      </c>
    </row>
    <row r="26" customFormat="false" ht="15" hidden="false" customHeight="false" outlineLevel="0" collapsed="false">
      <c r="B26" s="4" t="s">
        <v>24</v>
      </c>
      <c r="C26" s="5" t="n">
        <v>0</v>
      </c>
    </row>
    <row r="27" customFormat="false" ht="15" hidden="false" customHeight="false" outlineLevel="0" collapsed="false">
      <c r="B27" s="4" t="s">
        <v>25</v>
      </c>
      <c r="C27" s="5" t="n">
        <v>0</v>
      </c>
    </row>
    <row r="28" customFormat="false" ht="15" hidden="false" customHeight="false" outlineLevel="0" collapsed="false">
      <c r="B28" s="16" t="s">
        <v>26</v>
      </c>
      <c r="C28" s="17" t="n">
        <f aca="false">SUM(C25:C27)</f>
        <v>0</v>
      </c>
    </row>
    <row r="29" customFormat="false" ht="25.5" hidden="false" customHeight="true" outlineLevel="0" collapsed="false">
      <c r="B29" s="4" t="s">
        <v>27</v>
      </c>
      <c r="C29" s="5" t="n">
        <v>0</v>
      </c>
      <c r="J29" s="6" t="s">
        <v>28</v>
      </c>
    </row>
    <row r="30" customFormat="false" ht="25.5" hidden="false" customHeight="true" outlineLevel="0" collapsed="false">
      <c r="B30" s="4" t="s">
        <v>29</v>
      </c>
      <c r="C30" s="5" t="n">
        <v>0</v>
      </c>
      <c r="J30" s="6" t="s">
        <v>30</v>
      </c>
    </row>
    <row r="31" customFormat="false" ht="25.5" hidden="false" customHeight="true" outlineLevel="0" collapsed="false">
      <c r="B31" s="18" t="s">
        <v>31</v>
      </c>
      <c r="C31" s="19" t="n">
        <v>0</v>
      </c>
      <c r="J31" s="6" t="s">
        <v>32</v>
      </c>
    </row>
    <row r="32" customFormat="false" ht="15" hidden="false" customHeight="false" outlineLevel="0" collapsed="false">
      <c r="B32" s="4" t="s">
        <v>33</v>
      </c>
      <c r="C32" s="20" t="n">
        <v>5</v>
      </c>
    </row>
    <row r="34" customFormat="false" ht="18" hidden="false" customHeight="true" outlineLevel="0" collapsed="false">
      <c r="A34" s="3" t="s">
        <v>34</v>
      </c>
      <c r="B34" s="3"/>
      <c r="C34" s="3"/>
      <c r="D34" s="3"/>
      <c r="E34" s="3"/>
      <c r="F34" s="3"/>
      <c r="G34" s="3"/>
      <c r="H34" s="3"/>
      <c r="I34" s="3"/>
      <c r="J34" s="3"/>
    </row>
    <row r="35" customFormat="false" ht="15" hidden="false" customHeight="false" outlineLevel="0" collapsed="false">
      <c r="B35" s="4" t="s">
        <v>35</v>
      </c>
      <c r="C35" s="5" t="n">
        <v>0</v>
      </c>
    </row>
    <row r="36" customFormat="false" ht="15" hidden="false" customHeight="false" outlineLevel="0" collapsed="false">
      <c r="B36" s="4" t="s">
        <v>36</v>
      </c>
      <c r="C36" s="5" t="n">
        <v>0</v>
      </c>
    </row>
    <row r="37" customFormat="false" ht="15" hidden="false" customHeight="false" outlineLevel="0" collapsed="false">
      <c r="B37" s="4" t="s">
        <v>37</v>
      </c>
      <c r="C37" s="5" t="n">
        <v>0</v>
      </c>
    </row>
    <row r="38" customFormat="false" ht="25.5" hidden="false" customHeight="true" outlineLevel="0" collapsed="false">
      <c r="B38" s="4" t="s">
        <v>38</v>
      </c>
      <c r="C38" s="12" t="s">
        <v>39</v>
      </c>
      <c r="J38" s="6" t="s">
        <v>40</v>
      </c>
    </row>
    <row r="39" customFormat="false" ht="15" hidden="false" customHeight="false" outlineLevel="0" collapsed="false">
      <c r="B39" s="7" t="s">
        <v>41</v>
      </c>
      <c r="C39" s="8" t="n">
        <f aca="false">MAX(0,C35-C37)</f>
        <v>0</v>
      </c>
    </row>
    <row r="41" customFormat="false" ht="18" hidden="false" customHeight="true" outlineLevel="0" collapsed="false">
      <c r="A41" s="3" t="s">
        <v>42</v>
      </c>
      <c r="B41" s="3"/>
      <c r="C41" s="3"/>
      <c r="D41" s="3"/>
      <c r="E41" s="3"/>
      <c r="F41" s="3"/>
      <c r="G41" s="3"/>
      <c r="H41" s="3"/>
      <c r="I41" s="3"/>
      <c r="J41" s="3"/>
    </row>
    <row r="42" customFormat="false" ht="15.75" hidden="false" customHeight="true" outlineLevel="0" collapsed="false">
      <c r="B42" s="21"/>
      <c r="C42" s="22" t="s">
        <v>43</v>
      </c>
      <c r="D42" s="22"/>
      <c r="E42" s="22"/>
      <c r="F42" s="22" t="s">
        <v>44</v>
      </c>
      <c r="G42" s="22"/>
      <c r="H42" s="22"/>
    </row>
    <row r="43" customFormat="false" ht="15" hidden="false" customHeight="true" outlineLevel="0" collapsed="false">
      <c r="B43" s="23" t="s">
        <v>45</v>
      </c>
      <c r="C43" s="24" t="s">
        <v>46</v>
      </c>
      <c r="D43" s="24"/>
      <c r="E43" s="24"/>
      <c r="F43" s="25" t="s">
        <v>47</v>
      </c>
      <c r="G43" s="25"/>
      <c r="H43" s="25"/>
    </row>
    <row r="44" customFormat="false" ht="15" hidden="false" customHeight="true" outlineLevel="0" collapsed="false">
      <c r="B44" s="23" t="s">
        <v>48</v>
      </c>
      <c r="C44" s="24" t="s">
        <v>49</v>
      </c>
      <c r="D44" s="24"/>
      <c r="E44" s="24"/>
      <c r="F44" s="25" t="s">
        <v>50</v>
      </c>
      <c r="G44" s="25"/>
      <c r="H44" s="25"/>
    </row>
    <row r="45" customFormat="false" ht="15" hidden="false" customHeight="true" outlineLevel="0" collapsed="false">
      <c r="B45" s="23" t="s">
        <v>51</v>
      </c>
      <c r="C45" s="24" t="s">
        <v>52</v>
      </c>
      <c r="D45" s="24"/>
      <c r="E45" s="24"/>
      <c r="F45" s="25" t="s">
        <v>53</v>
      </c>
      <c r="G45" s="25"/>
      <c r="H45" s="25"/>
    </row>
    <row r="46" customFormat="false" ht="15" hidden="false" customHeight="true" outlineLevel="0" collapsed="false">
      <c r="B46" s="23" t="s">
        <v>54</v>
      </c>
      <c r="C46" s="24" t="s">
        <v>55</v>
      </c>
      <c r="D46" s="24"/>
      <c r="E46" s="24"/>
      <c r="F46" s="25" t="s">
        <v>56</v>
      </c>
      <c r="G46" s="25"/>
      <c r="H46" s="25"/>
    </row>
    <row r="47" customFormat="false" ht="15" hidden="false" customHeight="true" outlineLevel="0" collapsed="false">
      <c r="B47" s="23" t="s">
        <v>57</v>
      </c>
      <c r="C47" s="24" t="s">
        <v>58</v>
      </c>
      <c r="D47" s="24"/>
      <c r="E47" s="24"/>
      <c r="F47" s="25" t="s">
        <v>59</v>
      </c>
      <c r="G47" s="25"/>
      <c r="H47" s="25"/>
    </row>
    <row r="48" customFormat="false" ht="15" hidden="false" customHeight="true" outlineLevel="0" collapsed="false">
      <c r="B48" s="23" t="s">
        <v>60</v>
      </c>
      <c r="C48" s="24" t="s">
        <v>61</v>
      </c>
      <c r="D48" s="24"/>
      <c r="E48" s="24"/>
      <c r="F48" s="25" t="s">
        <v>62</v>
      </c>
      <c r="G48" s="25"/>
      <c r="H48" s="25"/>
    </row>
    <row r="49" customFormat="false" ht="15" hidden="false" customHeight="true" outlineLevel="0" collapsed="false">
      <c r="B49" s="23" t="s">
        <v>63</v>
      </c>
      <c r="C49" s="24" t="s">
        <v>64</v>
      </c>
      <c r="D49" s="24"/>
      <c r="E49" s="24"/>
      <c r="F49" s="25" t="s">
        <v>65</v>
      </c>
      <c r="G49" s="25"/>
      <c r="H49" s="25"/>
    </row>
    <row r="50" customFormat="false" ht="15" hidden="false" customHeight="true" outlineLevel="0" collapsed="false">
      <c r="B50" s="23" t="s">
        <v>31</v>
      </c>
      <c r="C50" s="24" t="s">
        <v>66</v>
      </c>
      <c r="D50" s="24"/>
      <c r="E50" s="24"/>
      <c r="F50" s="25" t="s">
        <v>67</v>
      </c>
      <c r="G50" s="25"/>
      <c r="H50" s="25"/>
    </row>
    <row r="51" customFormat="false" ht="15" hidden="false" customHeight="true" outlineLevel="0" collapsed="false">
      <c r="B51" s="23" t="s">
        <v>68</v>
      </c>
      <c r="C51" s="24" t="s">
        <v>69</v>
      </c>
      <c r="D51" s="24"/>
      <c r="E51" s="24"/>
      <c r="F51" s="25" t="s">
        <v>70</v>
      </c>
      <c r="G51" s="25"/>
      <c r="H51" s="25"/>
    </row>
    <row r="52" customFormat="false" ht="15" hidden="false" customHeight="true" outlineLevel="0" collapsed="false">
      <c r="B52" s="23" t="s">
        <v>71</v>
      </c>
      <c r="C52" s="24" t="s">
        <v>72</v>
      </c>
      <c r="D52" s="24"/>
      <c r="E52" s="24"/>
      <c r="F52" s="25" t="s">
        <v>73</v>
      </c>
      <c r="G52" s="25"/>
      <c r="H52" s="25"/>
    </row>
    <row r="53" customFormat="false" ht="15" hidden="false" customHeight="true" outlineLevel="0" collapsed="false">
      <c r="B53" s="23" t="s">
        <v>74</v>
      </c>
      <c r="C53" s="24" t="s">
        <v>75</v>
      </c>
      <c r="D53" s="24"/>
      <c r="E53" s="24"/>
      <c r="F53" s="25" t="s">
        <v>76</v>
      </c>
      <c r="G53" s="25"/>
      <c r="H53" s="25"/>
    </row>
    <row r="55" customFormat="false" ht="18" hidden="false" customHeight="true" outlineLevel="0" collapsed="false">
      <c r="A55" s="3" t="s">
        <v>77</v>
      </c>
      <c r="B55" s="3"/>
      <c r="C55" s="3"/>
      <c r="D55" s="3"/>
      <c r="E55" s="3"/>
      <c r="F55" s="3"/>
      <c r="G55" s="3"/>
      <c r="H55" s="3"/>
      <c r="I55" s="3"/>
      <c r="J55" s="3"/>
    </row>
    <row r="56" customFormat="false" ht="25.5" hidden="false" customHeight="true" outlineLevel="0" collapsed="false">
      <c r="B56" s="4" t="s">
        <v>78</v>
      </c>
      <c r="C56" s="26" t="n">
        <f aca="false">C10+G22+C36*52</f>
        <v>0</v>
      </c>
      <c r="J56" s="6" t="s">
        <v>79</v>
      </c>
    </row>
    <row r="57" customFormat="false" ht="15" hidden="false" customHeight="false" outlineLevel="0" collapsed="false">
      <c r="B57" s="4" t="s">
        <v>80</v>
      </c>
      <c r="C57" s="26" t="n">
        <f aca="false">E22+C28+C29</f>
        <v>0</v>
      </c>
    </row>
    <row r="58" customFormat="false" ht="25.5" hidden="false" customHeight="true" outlineLevel="0" collapsed="false">
      <c r="B58" s="4" t="s">
        <v>81</v>
      </c>
      <c r="C58" s="27" t="n">
        <v>7</v>
      </c>
      <c r="J58" s="6" t="s">
        <v>82</v>
      </c>
    </row>
    <row r="59" customFormat="false" ht="25.5" hidden="false" customHeight="true" outlineLevel="0" collapsed="false">
      <c r="B59" s="28" t="s">
        <v>83</v>
      </c>
      <c r="C59" s="29" t="n">
        <f aca="false">IF(C38="Yes",9999999,MAX(0,C58*C56-C57))</f>
        <v>0</v>
      </c>
      <c r="J59" s="6" t="s">
        <v>84</v>
      </c>
    </row>
    <row r="60" customFormat="false" ht="15" hidden="false" customHeight="false" outlineLevel="0" collapsed="false">
      <c r="B60" s="16" t="s">
        <v>85</v>
      </c>
      <c r="C60" s="30" t="n">
        <f aca="false">IF(C56=0,0,(C57+C39)/C56)</f>
        <v>0</v>
      </c>
    </row>
    <row r="62" customFormat="false" ht="18" hidden="false" customHeight="true" outlineLevel="0" collapsed="false">
      <c r="A62" s="3" t="s">
        <v>86</v>
      </c>
      <c r="B62" s="3"/>
      <c r="C62" s="3"/>
      <c r="D62" s="3"/>
      <c r="E62" s="3"/>
      <c r="F62" s="3"/>
      <c r="G62" s="3"/>
      <c r="H62" s="3"/>
      <c r="I62" s="3"/>
      <c r="J62" s="3"/>
    </row>
    <row r="63" customFormat="false" ht="25.5" hidden="false" customHeight="true" outlineLevel="0" collapsed="false">
      <c r="B63" s="4" t="s">
        <v>87</v>
      </c>
      <c r="C63" s="31" t="n">
        <v>0.7</v>
      </c>
      <c r="J63" s="6" t="s">
        <v>88</v>
      </c>
    </row>
    <row r="64" customFormat="false" ht="17.35" hidden="false" customHeight="false" outlineLevel="0" collapsed="false">
      <c r="B64" s="28" t="s">
        <v>89</v>
      </c>
      <c r="C64" s="29" t="n">
        <f aca="false">IF(C38="Yes",9999999,C35*C63)</f>
        <v>0</v>
      </c>
    </row>
    <row r="65" customFormat="false" ht="15" hidden="false" customHeight="false" outlineLevel="0" collapsed="false">
      <c r="B65" s="4" t="s">
        <v>90</v>
      </c>
      <c r="C65" s="26" t="n">
        <f aca="false">MAX(0,C35*(1-C63))</f>
        <v>0</v>
      </c>
    </row>
    <row r="67" customFormat="false" ht="18" hidden="false" customHeight="true" outlineLevel="0" collapsed="false">
      <c r="A67" s="3" t="s">
        <v>91</v>
      </c>
      <c r="B67" s="3"/>
      <c r="C67" s="3"/>
      <c r="D67" s="3"/>
      <c r="E67" s="3"/>
      <c r="F67" s="3"/>
      <c r="G67" s="3"/>
      <c r="H67" s="3"/>
      <c r="I67" s="3"/>
      <c r="J67" s="3"/>
    </row>
    <row r="68" customFormat="false" ht="25.5" hidden="false" customHeight="true" outlineLevel="0" collapsed="false">
      <c r="B68" s="4" t="s">
        <v>92</v>
      </c>
      <c r="C68" s="31" t="n">
        <v>0.75</v>
      </c>
      <c r="J68" s="6" t="s">
        <v>93</v>
      </c>
    </row>
    <row r="69" customFormat="false" ht="25.5" hidden="false" customHeight="true" outlineLevel="0" collapsed="false">
      <c r="B69" s="4" t="s">
        <v>94</v>
      </c>
      <c r="C69" s="31" t="n">
        <v>0.72</v>
      </c>
      <c r="J69" s="6" t="s">
        <v>95</v>
      </c>
    </row>
    <row r="70" customFormat="false" ht="25.5" hidden="false" customHeight="true" outlineLevel="0" collapsed="false">
      <c r="B70" s="4" t="s">
        <v>96</v>
      </c>
      <c r="C70" s="31" t="n">
        <v>0.085</v>
      </c>
      <c r="J70" s="6" t="s">
        <v>97</v>
      </c>
    </row>
    <row r="71" customFormat="false" ht="25.5" hidden="false" customHeight="true" outlineLevel="0" collapsed="false">
      <c r="B71" s="4" t="s">
        <v>98</v>
      </c>
      <c r="C71" s="20" t="n">
        <v>30</v>
      </c>
      <c r="J71" s="6" t="s">
        <v>99</v>
      </c>
    </row>
    <row r="72" customFormat="false" ht="25.5" hidden="false" customHeight="true" outlineLevel="0" collapsed="false">
      <c r="B72" s="4" t="s">
        <v>100</v>
      </c>
      <c r="C72" s="31" t="n">
        <v>0.03</v>
      </c>
      <c r="J72" s="6" t="s">
        <v>101</v>
      </c>
    </row>
    <row r="73" customFormat="false" ht="25.5" hidden="false" customHeight="true" outlineLevel="0" collapsed="false">
      <c r="B73" s="4" t="s">
        <v>102</v>
      </c>
      <c r="C73" s="5" t="n">
        <v>0</v>
      </c>
      <c r="J73" s="6" t="s">
        <v>103</v>
      </c>
    </row>
    <row r="74" customFormat="false" ht="15" hidden="false" customHeight="false" outlineLevel="0" collapsed="false">
      <c r="B74" s="4" t="s">
        <v>104</v>
      </c>
      <c r="C74" s="26" t="n">
        <f aca="false">(G22+C36*52)*C68</f>
        <v>0</v>
      </c>
    </row>
    <row r="75" customFormat="false" ht="15" hidden="false" customHeight="false" outlineLevel="0" collapsed="false">
      <c r="B75" s="4" t="s">
        <v>105</v>
      </c>
      <c r="C75" s="26" t="n">
        <f aca="false">(C10+C74)*C69</f>
        <v>0</v>
      </c>
    </row>
    <row r="76" customFormat="false" ht="15" hidden="false" customHeight="false" outlineLevel="0" collapsed="false">
      <c r="B76" s="4" t="s">
        <v>106</v>
      </c>
      <c r="C76" s="26" t="n">
        <f aca="false">C28*C72*12</f>
        <v>0</v>
      </c>
    </row>
    <row r="77" customFormat="false" ht="15" hidden="false" customHeight="false" outlineLevel="0" collapsed="false">
      <c r="B77" s="4" t="s">
        <v>107</v>
      </c>
      <c r="C77" s="26" t="n">
        <f aca="false">C30</f>
        <v>0</v>
      </c>
    </row>
    <row r="78" customFormat="false" ht="25.5" hidden="false" customHeight="true" outlineLevel="0" collapsed="false">
      <c r="B78" s="4" t="s">
        <v>108</v>
      </c>
      <c r="C78" s="26" t="n">
        <f aca="false">IF(OR(C31=0,C32=0),0,IFERROR(-PMT(C70/12,C32*12,C31)*12,0))</f>
        <v>0</v>
      </c>
      <c r="J78" s="6" t="s">
        <v>109</v>
      </c>
    </row>
    <row r="79" customFormat="false" ht="15" hidden="false" customHeight="false" outlineLevel="0" collapsed="false">
      <c r="B79" s="4" t="s">
        <v>110</v>
      </c>
      <c r="C79" s="26" t="n">
        <f aca="false">C73</f>
        <v>0</v>
      </c>
    </row>
    <row r="80" customFormat="false" ht="15" hidden="false" customHeight="false" outlineLevel="0" collapsed="false">
      <c r="B80" s="16" t="s">
        <v>111</v>
      </c>
      <c r="C80" s="17" t="n">
        <f aca="false">C75-C76-C77-C78-C79</f>
        <v>0</v>
      </c>
    </row>
    <row r="81" customFormat="false" ht="25.5" hidden="false" customHeight="true" outlineLevel="0" collapsed="false">
      <c r="B81" s="4" t="s">
        <v>112</v>
      </c>
      <c r="C81" s="26" t="n">
        <f aca="false">IF(C80&lt;=0,0,IFERROR(-PV(C70/12,C71*12,C80/12),0))</f>
        <v>0</v>
      </c>
      <c r="J81" s="6" t="s">
        <v>113</v>
      </c>
    </row>
    <row r="82" customFormat="false" ht="15" hidden="false" customHeight="false" outlineLevel="0" collapsed="false">
      <c r="B82" s="4" t="s">
        <v>114</v>
      </c>
      <c r="C82" s="26" t="n">
        <f aca="false">E22</f>
        <v>0</v>
      </c>
    </row>
    <row r="83" customFormat="false" ht="25.5" hidden="false" customHeight="true" outlineLevel="0" collapsed="false">
      <c r="B83" s="32" t="s">
        <v>115</v>
      </c>
      <c r="C83" s="33" t="n">
        <f aca="false">MAX(0,C81-C82)</f>
        <v>0</v>
      </c>
      <c r="J83" s="6" t="s">
        <v>116</v>
      </c>
    </row>
    <row r="84" customFormat="false" ht="15" hidden="false" customHeight="false" outlineLevel="0" collapsed="false">
      <c r="B84" s="4" t="s">
        <v>117</v>
      </c>
      <c r="C84" s="26" t="n">
        <f aca="false">IFERROR(-PMT(C70/12,C71*12,E22+C39)*12,0)</f>
        <v>0</v>
      </c>
    </row>
    <row r="85" customFormat="false" ht="15" hidden="false" customHeight="false" outlineLevel="0" collapsed="false">
      <c r="B85" s="16" t="s">
        <v>118</v>
      </c>
      <c r="C85" s="17" t="n">
        <f aca="false">C80-C84</f>
        <v>0</v>
      </c>
    </row>
    <row r="87" customFormat="false" ht="18" hidden="false" customHeight="true" outlineLevel="0" collapsed="false">
      <c r="A87" s="3" t="s">
        <v>119</v>
      </c>
      <c r="B87" s="3"/>
      <c r="C87" s="3"/>
      <c r="D87" s="3"/>
      <c r="E87" s="3"/>
      <c r="F87" s="3"/>
      <c r="G87" s="3"/>
      <c r="H87" s="3"/>
      <c r="I87" s="3"/>
      <c r="J87" s="3"/>
    </row>
    <row r="88" customFormat="false" ht="15" hidden="false" customHeight="false" outlineLevel="0" collapsed="false">
      <c r="B88" s="4" t="s">
        <v>120</v>
      </c>
      <c r="C88" s="26" t="n">
        <f aca="false">IF(C59&gt;=9999999,"Exempt",C59)</f>
        <v>0</v>
      </c>
    </row>
    <row r="89" customFormat="false" ht="15" hidden="false" customHeight="false" outlineLevel="0" collapsed="false">
      <c r="B89" s="4" t="s">
        <v>121</v>
      </c>
      <c r="C89" s="26" t="n">
        <f aca="false">IF(C64&gt;=9999999,"Exempt",C64)</f>
        <v>0</v>
      </c>
    </row>
    <row r="90" customFormat="false" ht="15" hidden="false" customHeight="false" outlineLevel="0" collapsed="false">
      <c r="B90" s="4" t="s">
        <v>122</v>
      </c>
      <c r="C90" s="26" t="n">
        <f aca="false">IF(C83&gt;=9999999,"Exempt",C83)</f>
        <v>0</v>
      </c>
    </row>
    <row r="91" customFormat="false" ht="25.5" hidden="false" customHeight="true" outlineLevel="0" collapsed="false">
      <c r="B91" s="7" t="s">
        <v>123</v>
      </c>
      <c r="C91" s="34" t="n">
        <f aca="false">MIN(C59,C64,C83)</f>
        <v>0</v>
      </c>
      <c r="J91" s="6" t="s">
        <v>124</v>
      </c>
    </row>
    <row r="92" customFormat="false" ht="15" hidden="false" customHeight="false" outlineLevel="0" collapsed="false">
      <c r="B92" s="16" t="s">
        <v>125</v>
      </c>
      <c r="C92" s="35" t="str">
        <f aca="false">IF(C35=0,"",IF(C91=C83,"Serviceability",IF(C91=C64,"LVR","DTI")))</f>
        <v/>
      </c>
    </row>
    <row r="93" customFormat="false" ht="15" hidden="false" customHeight="false" outlineLevel="0" collapsed="false">
      <c r="B93" s="16" t="s">
        <v>126</v>
      </c>
      <c r="C93" s="17" t="n">
        <f aca="false">IF(C91&gt;=9999999,"",C91+C37)</f>
        <v>0</v>
      </c>
    </row>
    <row r="95" customFormat="false" ht="19.5" hidden="false" customHeight="true" outlineLevel="0" collapsed="false">
      <c r="B95" s="36" t="str">
        <f aca="false">IF(C35=0,"Enter a target purchase price in Step 4 to test your next deal.",IF(AND(C83=0,E22&gt;0,C81&lt;E22),"You are already past the serviceability ceiling. Your cash flow supports "&amp;TEXT(C81,"$#,##0")&amp;" of total mortgage debt at a "&amp;TEXT(C70,"0.0%")&amp;" test rate, and you already carry "&amp;TEXT(E22,"$#,##0")&amp;". No deposit fixes this. The levers are assessable income, consumer debt, rental yield, and finding a lender whose test rate or shading differs.",IF(C38="Yes",IF(C39&lt;=C83,"New build: exempt from both DTI and LVR. Serviceability is your only bank ceiling and this deal fits inside it, with room of "&amp;TEXT(C83-C39,"$#,##0")&amp;".","New build: exempt from both DTI and LVR, so serviceability is the only ceiling left. You need "&amp;TEXT(C39,"$#,##0")&amp;" and your cash flow supports "&amp;TEXT(C83,"$#,##0")&amp;". An exemption cannot fix a cash flow gap."),IF(C39&lt;=C91,"This deal fits inside all three ceilings. Your tightest is "&amp;C92&amp;", with room of "&amp;TEXT(C91-C39,"$#,##0")&amp;". The lender will still apply its own expense benchmarks, credit policy and valuation.",IF(C92="Serviceability","SERVICEABILITY is stopping you, not DTI. You need "&amp;TEXT(C39,"$#,##0")&amp;" and your cash flow supports "&amp;TEXT(C83,"$#,##0")&amp;", while DTI would allow "&amp;TEXT(C59,"$#,##0")&amp;". A bigger deposit narrows the gap but does not fix the cause. Assessable income, consumer debt and rental yield do. This is where most portfolios actually stall.",IF(C92="DTI","DTI is stopping you. You need "&amp;TEXT(C39,"$#,##0")&amp;" and the threshold allows "&amp;TEXT(C59,"$#,##0")&amp;", while your cash flow would support "&amp;TEXT(C83,"$#,##0")&amp;". Important: the DTI rules apply to BANK lending only. Non-bank lenders are not subject to them, and new builds are exempt.","LVR is stopping you. You need "&amp;TEXT(C39,"$#,##0")&amp;" and the security supports "&amp;TEXT(C64,"$#,##0")&amp;". This one a larger deposit does fix. Releasing equity from the portfolio, or buying a new build, are the usual routes."))))))</f>
        <v>Enter a target purchase price in Step 4 to test your next deal.</v>
      </c>
      <c r="C95" s="36"/>
      <c r="D95" s="36"/>
      <c r="E95" s="36"/>
      <c r="F95" s="36"/>
      <c r="G95" s="36"/>
      <c r="H95" s="36"/>
    </row>
    <row r="96" customFormat="false" ht="19.5" hidden="false" customHeight="true" outlineLevel="0" collapsed="false">
      <c r="B96" s="36"/>
      <c r="C96" s="36"/>
      <c r="D96" s="36"/>
      <c r="E96" s="36"/>
      <c r="F96" s="36"/>
      <c r="G96" s="36"/>
      <c r="H96" s="36"/>
    </row>
    <row r="97" customFormat="false" ht="19.5" hidden="false" customHeight="true" outlineLevel="0" collapsed="false">
      <c r="B97" s="36"/>
      <c r="C97" s="36"/>
      <c r="D97" s="36"/>
      <c r="E97" s="36"/>
      <c r="F97" s="36"/>
      <c r="G97" s="36"/>
      <c r="H97" s="36"/>
    </row>
    <row r="98" customFormat="false" ht="25.5" hidden="false" customHeight="true" outlineLevel="0" collapsed="false">
      <c r="B98" s="16" t="s">
        <v>127</v>
      </c>
      <c r="C98" s="8" t="n">
        <f aca="false">IF(C59&gt;=9999999,"n/a",C59-C83)</f>
        <v>0</v>
      </c>
      <c r="J98" s="6" t="s">
        <v>128</v>
      </c>
    </row>
    <row r="100" customFormat="false" ht="15" hidden="false" customHeight="false" outlineLevel="0" collapsed="false">
      <c r="B100" s="37" t="s">
        <v>129</v>
      </c>
      <c r="C100" s="37"/>
      <c r="D100" s="37"/>
      <c r="E100" s="37"/>
      <c r="F100" s="37"/>
      <c r="G100" s="37"/>
      <c r="H100" s="37"/>
    </row>
    <row r="101" customFormat="false" ht="15" hidden="false" customHeight="false" outlineLevel="0" collapsed="false">
      <c r="B101" s="38" t="s">
        <v>130</v>
      </c>
      <c r="C101" s="38"/>
      <c r="D101" s="38"/>
      <c r="E101" s="38"/>
      <c r="F101" s="38"/>
      <c r="G101" s="38"/>
      <c r="H101" s="38"/>
    </row>
    <row r="102" customFormat="false" ht="15" hidden="false" customHeight="false" outlineLevel="0" collapsed="false">
      <c r="B102" s="38" t="s">
        <v>131</v>
      </c>
      <c r="C102" s="38"/>
      <c r="D102" s="38"/>
      <c r="E102" s="38"/>
      <c r="F102" s="38"/>
      <c r="G102" s="38"/>
      <c r="H102" s="38"/>
    </row>
    <row r="103" customFormat="false" ht="15" hidden="false" customHeight="false" outlineLevel="0" collapsed="false">
      <c r="B103" s="38" t="s">
        <v>132</v>
      </c>
      <c r="C103" s="38"/>
      <c r="D103" s="38"/>
      <c r="E103" s="38"/>
      <c r="F103" s="38"/>
      <c r="G103" s="38"/>
      <c r="H103" s="38"/>
    </row>
    <row r="104" customFormat="false" ht="15" hidden="false" customHeight="false" outlineLevel="0" collapsed="false">
      <c r="B104" s="38" t="s">
        <v>133</v>
      </c>
      <c r="C104" s="38"/>
      <c r="D104" s="38"/>
      <c r="E104" s="38"/>
      <c r="F104" s="38"/>
      <c r="G104" s="38"/>
      <c r="H104" s="38"/>
    </row>
    <row r="105" customFormat="false" ht="15" hidden="false" customHeight="false" outlineLevel="0" collapsed="false">
      <c r="B105" s="38" t="s">
        <v>134</v>
      </c>
      <c r="C105" s="38"/>
      <c r="D105" s="38"/>
      <c r="E105" s="38"/>
      <c r="F105" s="38"/>
      <c r="G105" s="38"/>
      <c r="H105" s="38"/>
    </row>
    <row r="106" customFormat="false" ht="15" hidden="false" customHeight="false" outlineLevel="0" collapsed="false">
      <c r="B106" s="38" t="s">
        <v>135</v>
      </c>
      <c r="C106" s="38"/>
      <c r="D106" s="38"/>
      <c r="E106" s="38"/>
      <c r="F106" s="38"/>
      <c r="G106" s="38"/>
      <c r="H106" s="38"/>
    </row>
    <row r="107" customFormat="false" ht="15" hidden="false" customHeight="false" outlineLevel="0" collapsed="false">
      <c r="B107" s="38" t="s">
        <v>136</v>
      </c>
      <c r="C107" s="38"/>
      <c r="D107" s="38"/>
      <c r="E107" s="38"/>
      <c r="F107" s="38"/>
      <c r="G107" s="38"/>
      <c r="H107" s="38"/>
    </row>
    <row r="109" customFormat="false" ht="19.5" hidden="false" customHeight="true" outlineLevel="0" collapsed="false">
      <c r="A109" s="39" t="s">
        <v>137</v>
      </c>
      <c r="B109" s="39"/>
      <c r="C109" s="39"/>
      <c r="D109" s="39"/>
      <c r="E109" s="39"/>
      <c r="F109" s="39"/>
      <c r="G109" s="39"/>
      <c r="H109" s="39"/>
      <c r="I109" s="39"/>
      <c r="J109" s="39"/>
    </row>
    <row r="110" customFormat="false" ht="19.5" hidden="false" customHeight="true" outlineLevel="0" collapsed="false">
      <c r="A110" s="39"/>
      <c r="B110" s="39"/>
      <c r="C110" s="39"/>
      <c r="D110" s="39"/>
      <c r="E110" s="39"/>
      <c r="F110" s="39"/>
      <c r="G110" s="39"/>
      <c r="H110" s="39"/>
      <c r="I110" s="39"/>
      <c r="J110" s="39"/>
    </row>
    <row r="112" customFormat="false" ht="15" hidden="false" customHeight="true" outlineLevel="0" collapsed="false">
      <c r="A112" s="40" t="s">
        <v>138</v>
      </c>
      <c r="B112" s="40"/>
      <c r="C112" s="40"/>
      <c r="D112" s="40"/>
      <c r="E112" s="40"/>
      <c r="F112" s="40"/>
      <c r="G112" s="40"/>
      <c r="H112" s="40"/>
      <c r="I112" s="40"/>
      <c r="J112" s="40"/>
    </row>
    <row r="113" customFormat="false" ht="15" hidden="false" customHeight="false" outlineLevel="0" collapsed="false">
      <c r="A113" s="40"/>
      <c r="B113" s="40"/>
      <c r="C113" s="40"/>
      <c r="D113" s="40"/>
      <c r="E113" s="40"/>
      <c r="F113" s="40"/>
      <c r="G113" s="40"/>
      <c r="H113" s="40"/>
      <c r="I113" s="40"/>
      <c r="J113" s="40"/>
    </row>
    <row r="114" customFormat="false" ht="15" hidden="false" customHeight="false" outlineLevel="0" collapsed="false">
      <c r="A114" s="40"/>
      <c r="B114" s="40"/>
      <c r="C114" s="40"/>
      <c r="D114" s="40"/>
      <c r="E114" s="40"/>
      <c r="F114" s="40"/>
      <c r="G114" s="40"/>
      <c r="H114" s="40"/>
      <c r="I114" s="40"/>
      <c r="J114" s="40"/>
    </row>
    <row r="115" customFormat="false" ht="15" hidden="false" customHeight="false" outlineLevel="0" collapsed="false">
      <c r="A115" s="40"/>
      <c r="B115" s="40"/>
      <c r="C115" s="40"/>
      <c r="D115" s="40"/>
      <c r="E115" s="40"/>
      <c r="F115" s="40"/>
      <c r="G115" s="40"/>
      <c r="H115" s="40"/>
      <c r="I115" s="40"/>
      <c r="J115" s="40"/>
    </row>
  </sheetData>
  <mergeCells count="46">
    <mergeCell ref="A1:J2"/>
    <mergeCell ref="A3:J3"/>
    <mergeCell ref="A5:J5"/>
    <mergeCell ref="A12:J12"/>
    <mergeCell ref="A24:J24"/>
    <mergeCell ref="A34:J34"/>
    <mergeCell ref="A41:J41"/>
    <mergeCell ref="C42:E42"/>
    <mergeCell ref="F42:H42"/>
    <mergeCell ref="C43:E43"/>
    <mergeCell ref="F43:H43"/>
    <mergeCell ref="C44:E44"/>
    <mergeCell ref="F44:H44"/>
    <mergeCell ref="C45:E45"/>
    <mergeCell ref="F45:H45"/>
    <mergeCell ref="C46:E46"/>
    <mergeCell ref="F46:H46"/>
    <mergeCell ref="C47:E47"/>
    <mergeCell ref="F47:H47"/>
    <mergeCell ref="C48:E48"/>
    <mergeCell ref="F48:H48"/>
    <mergeCell ref="C49:E49"/>
    <mergeCell ref="F49:H49"/>
    <mergeCell ref="C50:E50"/>
    <mergeCell ref="F50:H50"/>
    <mergeCell ref="C51:E51"/>
    <mergeCell ref="F51:H51"/>
    <mergeCell ref="C52:E52"/>
    <mergeCell ref="F52:H52"/>
    <mergeCell ref="C53:E53"/>
    <mergeCell ref="F53:H53"/>
    <mergeCell ref="A55:J55"/>
    <mergeCell ref="A62:J62"/>
    <mergeCell ref="A67:J67"/>
    <mergeCell ref="A87:J87"/>
    <mergeCell ref="B95:H97"/>
    <mergeCell ref="B100:H100"/>
    <mergeCell ref="B101:H101"/>
    <mergeCell ref="B102:H102"/>
    <mergeCell ref="B103:H103"/>
    <mergeCell ref="B104:H104"/>
    <mergeCell ref="B105:H105"/>
    <mergeCell ref="B106:H106"/>
    <mergeCell ref="B107:H107"/>
    <mergeCell ref="A109:J110"/>
    <mergeCell ref="A112:J115"/>
  </mergeCells>
  <dataValidations count="2">
    <dataValidation allowBlank="true" errorStyle="stop" operator="between" showDropDown="false" showErrorMessage="false" showInputMessage="false" sqref="C14:C21" type="list">
      <formula1>Lists!$A$1:$A$2</formula1>
      <formula2>0</formula2>
    </dataValidation>
    <dataValidation allowBlank="false" errorStyle="stop" operator="between" showDropDown="false" showErrorMessage="false" showInputMessage="false" sqref="C38" type="list">
      <formula1>Lists!$B$1:$B$2</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false" outlineLevel="0" collapsed="false">
      <c r="A1" s="0" t="s">
        <v>139</v>
      </c>
      <c r="B1" s="0" t="s">
        <v>140</v>
      </c>
    </row>
    <row r="2" customFormat="false" ht="15" hidden="false" customHeight="false" outlineLevel="0" collapsed="false">
      <c r="A2" s="0" t="s">
        <v>141</v>
      </c>
      <c r="B2" s="0"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2026-07-10T09:06:47Z</dcterms:created>
  <dc:creator>openpyxl</dc:creator>
  <dc:description/>
  <dc:language>en-US</dc:language>
  <cp:lastModifiedBy/>
  <dcterms:modified xsi:type="dcterms:W3CDTF">2026-07-10T09:06:47Z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